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100" windowHeight="8760"/>
  </bookViews>
  <sheets>
    <sheet name="LM35" sheetId="1" r:id="rId1"/>
  </sheets>
  <calcPr calcId="125725"/>
</workbook>
</file>

<file path=xl/calcChain.xml><?xml version="1.0" encoding="utf-8"?>
<calcChain xmlns="http://schemas.openxmlformats.org/spreadsheetml/2006/main">
  <c r="O38" i="1"/>
  <c r="Z3"/>
  <c r="Y3"/>
  <c r="X3"/>
  <c r="W3"/>
  <c r="V3"/>
  <c r="U3"/>
  <c r="T3"/>
  <c r="S3"/>
  <c r="R3"/>
  <c r="Q3"/>
  <c r="P3"/>
  <c r="O26"/>
  <c r="G48"/>
  <c r="M3"/>
  <c r="L3"/>
  <c r="K3"/>
  <c r="J3"/>
  <c r="I3"/>
  <c r="H3"/>
  <c r="G3"/>
  <c r="F3"/>
  <c r="E3"/>
  <c r="D3"/>
  <c r="C3"/>
  <c r="G36"/>
  <c r="X40" l="1"/>
  <c r="X28"/>
  <c r="X5" l="1"/>
  <c r="W5"/>
  <c r="Y5"/>
  <c r="X41"/>
  <c r="Z5" s="1"/>
  <c r="X29"/>
  <c r="X4" s="1"/>
  <c r="T5" l="1"/>
  <c r="S5"/>
  <c r="U5"/>
  <c r="R5"/>
  <c r="T42"/>
  <c r="P5"/>
  <c r="Q5"/>
  <c r="V5"/>
  <c r="P4"/>
  <c r="S4"/>
  <c r="R4"/>
  <c r="Z4"/>
  <c r="Y4"/>
  <c r="Q4"/>
  <c r="T30"/>
  <c r="W4"/>
  <c r="V4"/>
  <c r="T4"/>
  <c r="U4"/>
</calcChain>
</file>

<file path=xl/sharedStrings.xml><?xml version="1.0" encoding="utf-8"?>
<sst xmlns="http://schemas.openxmlformats.org/spreadsheetml/2006/main" count="64" uniqueCount="41">
  <si>
    <t>Temp</t>
  </si>
  <si>
    <t>°C</t>
  </si>
  <si>
    <r>
      <t xml:space="preserve">LM35DZ design limit +2 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</si>
  <si>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t>Av = 1 + (R5/(R3+R4)) = 1 + (180K/(3,9K+36K)) =</t>
  </si>
  <si>
    <t>R1=</t>
  </si>
  <si>
    <t>R2=</t>
  </si>
  <si>
    <t>R3=</t>
  </si>
  <si>
    <t>R4=</t>
  </si>
  <si>
    <t>R5=</t>
  </si>
  <si>
    <t>K Ohm</t>
  </si>
  <si>
    <t>VoutZS - (m * VinZS) =</t>
  </si>
  <si>
    <t>Vout = (m * Vin) - b</t>
  </si>
  <si>
    <t>b = the offset of the gain =</t>
  </si>
  <si>
    <t>m = the gain of the stage =</t>
  </si>
  <si>
    <t>(VoutFS - VoutZS) / (VinFS - VinZS) =</t>
  </si>
  <si>
    <t>FS = Full Scale</t>
  </si>
  <si>
    <t>ZS = Zero Scale</t>
  </si>
  <si>
    <t>Vout = (m * Vin) - b =</t>
  </si>
  <si>
    <t>Vin Volt</t>
  </si>
  <si>
    <t>Vout volt LM358</t>
  </si>
  <si>
    <t>Vin volt</t>
  </si>
  <si>
    <t>Volt</t>
  </si>
  <si>
    <t>Av = 1 + (R5/(R3+R4)) = 1 + (180K/(4,3K+39,2K)) =</t>
  </si>
  <si>
    <t>Vout f(Vin) Circuit Maker</t>
  </si>
  <si>
    <t>Vout f(Vin) Excel Calculation</t>
  </si>
  <si>
    <t>Vout LM358 versus Vin LM358</t>
  </si>
  <si>
    <t>Vout = Calculated from CircuitMaker</t>
  </si>
  <si>
    <t>Circuit 1</t>
  </si>
  <si>
    <t>Circuit 2</t>
  </si>
  <si>
    <t>Formålet med en OP-AMP er at danne en ret linje fra 0 volt til 5 volt, så man kan udstyre en LM3914,</t>
  </si>
  <si>
    <t>begge kredsløb kan bruges. Der er lavet to beregninger. Den første er lavet i CircuitMaker og den</t>
  </si>
  <si>
    <r>
      <t>når indgangssignalet er kendt. Indgangssignalet kommer fra LM35DZ og er 10mV/</t>
    </r>
    <r>
      <rPr>
        <sz val="11"/>
        <color theme="1"/>
        <rFont val="Calibri"/>
        <family val="2"/>
      </rPr>
      <t>°</t>
    </r>
    <r>
      <rPr>
        <sz val="12.1"/>
        <color theme="1"/>
        <rFont val="Calibri"/>
        <family val="2"/>
      </rPr>
      <t>C, begynder</t>
    </r>
  </si>
  <si>
    <r>
      <t>fra 20mV (design limit +2 °</t>
    </r>
    <r>
      <rPr>
        <sz val="12.1"/>
        <color theme="1"/>
        <rFont val="Calibri"/>
        <family val="2"/>
        <scheme val="minor"/>
      </rPr>
      <t>C)</t>
    </r>
    <r>
      <rPr>
        <sz val="11"/>
        <color theme="1"/>
        <rFont val="Calibri"/>
        <family val="2"/>
        <scheme val="minor"/>
      </rPr>
      <t xml:space="preserve"> og slutter ved 1000mV (design limit +100 °C). Der er vist to kredsløb,</t>
    </r>
  </si>
  <si>
    <t>anden er lavet i mit Excel Regneprogram. Naturligvis er der stor sammenfald.</t>
  </si>
  <si>
    <t>walter</t>
  </si>
  <si>
    <t>R11=</t>
  </si>
  <si>
    <t>R12=</t>
  </si>
  <si>
    <t>R13=</t>
  </si>
  <si>
    <t>R14=</t>
  </si>
  <si>
    <t>R15=</t>
  </si>
  <si>
    <t>Reg. 1267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</si>
</sst>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2.1"/>
      <color theme="1"/>
      <name val="Calibri"/>
      <family val="2"/>
    </font>
    <font>
      <sz val="12.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protection hidden="1"/>
    </xf>
    <xf numFmtId="2" fontId="3" fillId="3" borderId="0" xfId="0" applyNumberFormat="1" applyFont="1" applyFill="1" applyBorder="1" applyAlignment="1" applyProtection="1">
      <protection hidden="1"/>
    </xf>
    <xf numFmtId="0" fontId="4" fillId="3" borderId="2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protection hidden="1"/>
    </xf>
    <xf numFmtId="2" fontId="4" fillId="3" borderId="0" xfId="0" applyNumberFormat="1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1" fillId="3" borderId="4" xfId="0" applyFont="1" applyFill="1" applyBorder="1" applyAlignment="1" applyProtection="1">
      <alignment horizontal="center"/>
      <protection hidden="1"/>
    </xf>
    <xf numFmtId="0" fontId="2" fillId="3" borderId="0" xfId="0" applyFon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0" fillId="3" borderId="0" xfId="0" applyNumberFormat="1" applyFill="1" applyBorder="1" applyProtection="1">
      <protection hidden="1"/>
    </xf>
    <xf numFmtId="2" fontId="0" fillId="3" borderId="0" xfId="0" applyNumberFormat="1" applyFill="1" applyBorder="1" applyProtection="1">
      <protection hidden="1"/>
    </xf>
    <xf numFmtId="2" fontId="0" fillId="3" borderId="5" xfId="0" applyNumberForma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3" fillId="3" borderId="0" xfId="0" applyNumberFormat="1" applyFont="1" applyFill="1" applyBorder="1" applyProtection="1">
      <protection hidden="1"/>
    </xf>
    <xf numFmtId="0" fontId="3" fillId="3" borderId="5" xfId="0" applyFont="1" applyFill="1" applyBorder="1" applyProtection="1">
      <protection hidden="1"/>
    </xf>
    <xf numFmtId="164" fontId="3" fillId="3" borderId="0" xfId="0" applyNumberFormat="1" applyFont="1" applyFill="1" applyBorder="1" applyProtection="1">
      <protection hidden="1"/>
    </xf>
    <xf numFmtId="164" fontId="3" fillId="3" borderId="5" xfId="0" applyNumberFormat="1" applyFont="1" applyFill="1" applyBorder="1" applyProtection="1">
      <protection hidden="1"/>
    </xf>
    <xf numFmtId="0" fontId="4" fillId="3" borderId="7" xfId="0" applyFont="1" applyFill="1" applyBorder="1" applyProtection="1">
      <protection hidden="1"/>
    </xf>
    <xf numFmtId="0" fontId="4" fillId="3" borderId="7" xfId="0" applyNumberFormat="1" applyFont="1" applyFill="1" applyBorder="1" applyProtection="1">
      <protection hidden="1"/>
    </xf>
    <xf numFmtId="0" fontId="4" fillId="3" borderId="8" xfId="0" applyFont="1" applyFill="1" applyBorder="1" applyProtection="1">
      <protection hidden="1"/>
    </xf>
    <xf numFmtId="164" fontId="4" fillId="3" borderId="7" xfId="0" applyNumberFormat="1" applyFont="1" applyFill="1" applyBorder="1" applyProtection="1">
      <protection hidden="1"/>
    </xf>
    <xf numFmtId="164" fontId="4" fillId="3" borderId="8" xfId="0" applyNumberFormat="1" applyFont="1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0" xfId="0" applyFill="1" applyBorder="1" applyAlignment="1" applyProtection="1">
      <protection hidden="1"/>
    </xf>
    <xf numFmtId="0" fontId="0" fillId="3" borderId="0" xfId="0" applyFill="1" applyProtection="1">
      <protection hidden="1"/>
    </xf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2" fontId="3" fillId="3" borderId="0" xfId="0" applyNumberFormat="1" applyFont="1" applyFill="1" applyBorder="1" applyAlignment="1" applyProtection="1">
      <alignment horizontal="right"/>
      <protection hidden="1"/>
    </xf>
    <xf numFmtId="164" fontId="3" fillId="3" borderId="0" xfId="0" applyNumberFormat="1" applyFont="1" applyFill="1" applyBorder="1" applyAlignment="1" applyProtection="1">
      <alignment horizontal="right"/>
      <protection hidden="1"/>
    </xf>
    <xf numFmtId="0" fontId="4" fillId="3" borderId="0" xfId="0" applyFont="1" applyFill="1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3" fillId="3" borderId="7" xfId="0" applyFont="1" applyFill="1" applyBorder="1" applyProtection="1">
      <protection hidden="1"/>
    </xf>
    <xf numFmtId="0" fontId="3" fillId="3" borderId="8" xfId="0" applyFont="1" applyFill="1" applyBorder="1" applyProtection="1">
      <protection hidden="1"/>
    </xf>
    <xf numFmtId="0" fontId="0" fillId="3" borderId="0" xfId="0" applyFont="1" applyFill="1" applyBorder="1" applyProtection="1">
      <protection hidden="1"/>
    </xf>
    <xf numFmtId="0" fontId="1" fillId="3" borderId="0" xfId="0" applyFont="1" applyFill="1" applyBorder="1" applyProtection="1">
      <protection hidden="1"/>
    </xf>
    <xf numFmtId="2" fontId="3" fillId="3" borderId="0" xfId="0" applyNumberFormat="1" applyFont="1" applyFill="1" applyBorder="1" applyAlignment="1" applyProtection="1">
      <alignment horizontal="center"/>
      <protection hidden="1"/>
    </xf>
    <xf numFmtId="0" fontId="4" fillId="3" borderId="1" xfId="0" applyFont="1" applyFill="1" applyBorder="1" applyProtection="1">
      <protection hidden="1"/>
    </xf>
    <xf numFmtId="0" fontId="4" fillId="3" borderId="2" xfId="0" applyFont="1" applyFill="1" applyBorder="1" applyProtection="1">
      <protection hidden="1"/>
    </xf>
    <xf numFmtId="0" fontId="4" fillId="3" borderId="3" xfId="0" applyFont="1" applyFill="1" applyBorder="1" applyProtection="1">
      <protection hidden="1"/>
    </xf>
    <xf numFmtId="0" fontId="4" fillId="3" borderId="4" xfId="0" applyFont="1" applyFill="1" applyBorder="1" applyProtection="1">
      <protection hidden="1"/>
    </xf>
    <xf numFmtId="2" fontId="4" fillId="3" borderId="0" xfId="0" applyNumberFormat="1" applyFont="1" applyFill="1" applyBorder="1" applyAlignment="1" applyProtection="1">
      <alignment horizontal="right"/>
      <protection hidden="1"/>
    </xf>
    <xf numFmtId="0" fontId="4" fillId="3" borderId="5" xfId="0" applyFont="1" applyFill="1" applyBorder="1" applyProtection="1">
      <protection hidden="1"/>
    </xf>
    <xf numFmtId="164" fontId="4" fillId="3" borderId="0" xfId="0" applyNumberFormat="1" applyFont="1" applyFill="1" applyBorder="1" applyAlignment="1" applyProtection="1">
      <alignment horizontal="right"/>
      <protection hidden="1"/>
    </xf>
    <xf numFmtId="164" fontId="4" fillId="3" borderId="0" xfId="0" applyNumberFormat="1" applyFont="1" applyFill="1" applyBorder="1" applyProtection="1">
      <protection hidden="1"/>
    </xf>
    <xf numFmtId="0" fontId="4" fillId="3" borderId="6" xfId="0" applyFont="1" applyFill="1" applyBorder="1" applyProtection="1">
      <protection hidden="1"/>
    </xf>
    <xf numFmtId="2" fontId="4" fillId="3" borderId="0" xfId="0" applyNumberFormat="1" applyFont="1" applyFill="1" applyBorder="1" applyAlignment="1" applyProtection="1">
      <alignment horizontal="center"/>
      <protection hidden="1"/>
    </xf>
    <xf numFmtId="0" fontId="0" fillId="3" borderId="7" xfId="0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9" fillId="3" borderId="6" xfId="0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6" fillId="3" borderId="7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left"/>
      <protection hidden="1"/>
    </xf>
    <xf numFmtId="0" fontId="4" fillId="3" borderId="0" xfId="0" applyFont="1" applyFill="1" applyBorder="1" applyAlignment="1" applyProtection="1">
      <alignment horizontal="left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5" fillId="3" borderId="7" xfId="0" applyFon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3" borderId="2" xfId="0" applyFill="1" applyBorder="1" applyAlignment="1" applyProtection="1">
      <alignment horizontal="center"/>
      <protection hidden="1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4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0" fontId="0" fillId="3" borderId="4" xfId="0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'LM35'!$B$23</c:f>
          <c:strCache>
            <c:ptCount val="1"/>
            <c:pt idx="0">
              <c:v>Vout = Calculated from CircuitMaker</c:v>
            </c:pt>
          </c:strCache>
        </c:strRef>
      </c:tx>
      <c:layout/>
    </c:title>
    <c:plotArea>
      <c:layout/>
      <c:lineChart>
        <c:grouping val="standard"/>
        <c:ser>
          <c:idx val="0"/>
          <c:order val="0"/>
          <c:tx>
            <c:strRef>
              <c:f>'LM35'!$B$4</c:f>
              <c:strCache>
                <c:ptCount val="1"/>
                <c:pt idx="0">
                  <c:v>Circuit 1</c:v>
                </c:pt>
              </c:strCache>
            </c:strRef>
          </c:tx>
          <c:cat>
            <c:numRef>
              <c:f>'LM35'!$C$3:$M$3</c:f>
              <c:numCache>
                <c:formatCode>0.00</c:formatCode>
                <c:ptCount val="11"/>
                <c:pt idx="0" formatCode="General">
                  <c:v>0.02</c:v>
                </c:pt>
                <c:pt idx="1">
                  <c:v>0.12</c:v>
                </c:pt>
                <c:pt idx="2">
                  <c:v>0.22</c:v>
                </c:pt>
                <c:pt idx="3">
                  <c:v>0.32</c:v>
                </c:pt>
                <c:pt idx="4">
                  <c:v>0.42</c:v>
                </c:pt>
                <c:pt idx="5">
                  <c:v>0.52</c:v>
                </c:pt>
                <c:pt idx="6">
                  <c:v>0.62</c:v>
                </c:pt>
                <c:pt idx="7">
                  <c:v>0.72</c:v>
                </c:pt>
                <c:pt idx="8">
                  <c:v>0.82</c:v>
                </c:pt>
                <c:pt idx="9">
                  <c:v>0.92</c:v>
                </c:pt>
                <c:pt idx="10">
                  <c:v>1.02</c:v>
                </c:pt>
              </c:numCache>
            </c:numRef>
          </c:cat>
          <c:val>
            <c:numRef>
              <c:f>'LM35'!$C$4:$M$4</c:f>
              <c:numCache>
                <c:formatCode>General</c:formatCode>
                <c:ptCount val="11"/>
                <c:pt idx="0">
                  <c:v>1.5820000000000001E-2</c:v>
                </c:pt>
                <c:pt idx="1">
                  <c:v>0.25119999999999998</c:v>
                </c:pt>
                <c:pt idx="2">
                  <c:v>0.80249999999999999</c:v>
                </c:pt>
                <c:pt idx="3">
                  <c:v>1.3540000000000001</c:v>
                </c:pt>
                <c:pt idx="4">
                  <c:v>1.905</c:v>
                </c:pt>
                <c:pt idx="5">
                  <c:v>2.4569999999999999</c:v>
                </c:pt>
                <c:pt idx="6">
                  <c:v>3.008</c:v>
                </c:pt>
                <c:pt idx="7">
                  <c:v>3.56</c:v>
                </c:pt>
                <c:pt idx="8">
                  <c:v>4.1109999999999998</c:v>
                </c:pt>
                <c:pt idx="9">
                  <c:v>4.6619999999999999</c:v>
                </c:pt>
                <c:pt idx="10">
                  <c:v>5.1150000000000002</c:v>
                </c:pt>
              </c:numCache>
            </c:numRef>
          </c:val>
        </c:ser>
        <c:ser>
          <c:idx val="1"/>
          <c:order val="1"/>
          <c:tx>
            <c:strRef>
              <c:f>'LM35'!$B$5</c:f>
              <c:strCache>
                <c:ptCount val="1"/>
                <c:pt idx="0">
                  <c:v>Circuit 2</c:v>
                </c:pt>
              </c:strCache>
            </c:strRef>
          </c:tx>
          <c:val>
            <c:numRef>
              <c:f>'LM35'!$C$5:$M$5</c:f>
              <c:numCache>
                <c:formatCode>General</c:formatCode>
                <c:ptCount val="11"/>
                <c:pt idx="0">
                  <c:v>6.5559999999999993E-2</c:v>
                </c:pt>
                <c:pt idx="1">
                  <c:v>0.54069999999999996</c:v>
                </c:pt>
                <c:pt idx="2">
                  <c:v>1.054</c:v>
                </c:pt>
                <c:pt idx="3">
                  <c:v>1.5680000000000001</c:v>
                </c:pt>
                <c:pt idx="4">
                  <c:v>2.0819999999999999</c:v>
                </c:pt>
                <c:pt idx="5">
                  <c:v>2.5960000000000001</c:v>
                </c:pt>
                <c:pt idx="6">
                  <c:v>3.11</c:v>
                </c:pt>
                <c:pt idx="7">
                  <c:v>3.6240000000000001</c:v>
                </c:pt>
                <c:pt idx="8">
                  <c:v>4.1369999999999996</c:v>
                </c:pt>
                <c:pt idx="9">
                  <c:v>4.6509999999999998</c:v>
                </c:pt>
                <c:pt idx="10">
                  <c:v>5.0720000000000001</c:v>
                </c:pt>
              </c:numCache>
            </c:numRef>
          </c:val>
        </c:ser>
        <c:hiLowLines/>
        <c:marker val="1"/>
        <c:axId val="87202432"/>
        <c:axId val="121365632"/>
      </c:lineChart>
      <c:catAx>
        <c:axId val="87202432"/>
        <c:scaling>
          <c:orientation val="minMax"/>
        </c:scaling>
        <c:axPos val="b"/>
        <c:majorGridlines/>
        <c:minorGridlines/>
        <c:title>
          <c:tx>
            <c:strRef>
              <c:f>'LM35'!$I$23:$J$23</c:f>
              <c:strCache>
                <c:ptCount val="1"/>
                <c:pt idx="0">
                  <c:v>Vin volt</c:v>
                </c:pt>
              </c:strCache>
            </c:strRef>
          </c:tx>
          <c:layout/>
        </c:title>
        <c:numFmt formatCode="General" sourceLinked="1"/>
        <c:majorTickMark val="none"/>
        <c:tickLblPos val="nextTo"/>
        <c:crossAx val="121365632"/>
        <c:crosses val="autoZero"/>
        <c:auto val="1"/>
        <c:lblAlgn val="ctr"/>
        <c:lblOffset val="100"/>
      </c:catAx>
      <c:valAx>
        <c:axId val="121365632"/>
        <c:scaling>
          <c:orientation val="minMax"/>
        </c:scaling>
        <c:axPos val="l"/>
        <c:majorGridlines/>
        <c:minorGridlines/>
        <c:title>
          <c:tx>
            <c:strRef>
              <c:f>'LM35'!$G$23:$H$23</c:f>
              <c:strCache>
                <c:ptCount val="1"/>
                <c:pt idx="0">
                  <c:v>Vout volt LM358</c:v>
                </c:pt>
              </c:strCache>
            </c:strRef>
          </c:tx>
          <c:layout/>
        </c:title>
        <c:numFmt formatCode="General" sourceLinked="0"/>
        <c:tickLblPos val="nextTo"/>
        <c:txPr>
          <a:bodyPr/>
          <a:lstStyle/>
          <a:p>
            <a:pPr>
              <a:defRPr sz="1000" baseline="0"/>
            </a:pPr>
            <a:endParaRPr lang="da-DK"/>
          </a:p>
        </c:txPr>
        <c:crossAx val="8720243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r"/>
      <c:layout/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'LM35'!$P$23</c:f>
          <c:strCache>
            <c:ptCount val="1"/>
            <c:pt idx="0">
              <c:v>Vout = (m * Vin) - b</c:v>
            </c:pt>
          </c:strCache>
        </c:strRef>
      </c:tx>
      <c:layout/>
    </c:title>
    <c:plotArea>
      <c:layout/>
      <c:lineChart>
        <c:grouping val="standard"/>
        <c:ser>
          <c:idx val="1"/>
          <c:order val="0"/>
          <c:tx>
            <c:strRef>
              <c:f>'LM35'!$O$4</c:f>
              <c:strCache>
                <c:ptCount val="1"/>
                <c:pt idx="0">
                  <c:v>Circuit 1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pPr>
              <a:solidFill>
                <a:schemeClr val="accent1"/>
              </a:solidFill>
              <a:ln w="12700">
                <a:solidFill>
                  <a:srgbClr val="0070C0"/>
                </a:solidFill>
              </a:ln>
            </c:spPr>
          </c:marker>
          <c:cat>
            <c:numRef>
              <c:f>'LM35'!$P$3:$Z$3</c:f>
              <c:numCache>
                <c:formatCode>0.00</c:formatCode>
                <c:ptCount val="11"/>
                <c:pt idx="0" formatCode="General">
                  <c:v>0.02</c:v>
                </c:pt>
                <c:pt idx="1">
                  <c:v>0.12</c:v>
                </c:pt>
                <c:pt idx="2">
                  <c:v>0.22</c:v>
                </c:pt>
                <c:pt idx="3">
                  <c:v>0.32</c:v>
                </c:pt>
                <c:pt idx="4">
                  <c:v>0.42</c:v>
                </c:pt>
                <c:pt idx="5">
                  <c:v>0.52</c:v>
                </c:pt>
                <c:pt idx="6">
                  <c:v>0.62</c:v>
                </c:pt>
                <c:pt idx="7">
                  <c:v>0.72</c:v>
                </c:pt>
                <c:pt idx="8">
                  <c:v>0.82</c:v>
                </c:pt>
                <c:pt idx="9">
                  <c:v>0.92</c:v>
                </c:pt>
                <c:pt idx="10">
                  <c:v>1.02</c:v>
                </c:pt>
              </c:numCache>
            </c:numRef>
          </c:cat>
          <c:val>
            <c:numRef>
              <c:f>'LM35'!$P$4:$Z$4</c:f>
              <c:numCache>
                <c:formatCode>0.000</c:formatCode>
                <c:ptCount val="11"/>
                <c:pt idx="0">
                  <c:v>0.18814720000000001</c:v>
                </c:pt>
                <c:pt idx="1">
                  <c:v>0.69806520000000005</c:v>
                </c:pt>
                <c:pt idx="2">
                  <c:v>1.2079832000000001</c:v>
                </c:pt>
                <c:pt idx="3">
                  <c:v>1.7179012</c:v>
                </c:pt>
                <c:pt idx="4">
                  <c:v>2.2278191999999999</c:v>
                </c:pt>
                <c:pt idx="5">
                  <c:v>2.7377372000000002</c:v>
                </c:pt>
                <c:pt idx="6">
                  <c:v>3.2476552000000001</c:v>
                </c:pt>
                <c:pt idx="7">
                  <c:v>3.7575731999999999</c:v>
                </c:pt>
                <c:pt idx="8">
                  <c:v>4.2674912000000003</c:v>
                </c:pt>
                <c:pt idx="9">
                  <c:v>4.7774092000000001</c:v>
                </c:pt>
                <c:pt idx="10">
                  <c:v>5.2873272000000009</c:v>
                </c:pt>
              </c:numCache>
            </c:numRef>
          </c:val>
        </c:ser>
        <c:ser>
          <c:idx val="2"/>
          <c:order val="1"/>
          <c:tx>
            <c:strRef>
              <c:f>'LM35'!$O$5</c:f>
              <c:strCache>
                <c:ptCount val="1"/>
                <c:pt idx="0">
                  <c:v>Circuit 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'LM35'!$P$3:$Z$3</c:f>
              <c:numCache>
                <c:formatCode>0.00</c:formatCode>
                <c:ptCount val="11"/>
                <c:pt idx="0" formatCode="General">
                  <c:v>0.02</c:v>
                </c:pt>
                <c:pt idx="1">
                  <c:v>0.12</c:v>
                </c:pt>
                <c:pt idx="2">
                  <c:v>0.22</c:v>
                </c:pt>
                <c:pt idx="3">
                  <c:v>0.32</c:v>
                </c:pt>
                <c:pt idx="4">
                  <c:v>0.42</c:v>
                </c:pt>
                <c:pt idx="5">
                  <c:v>0.52</c:v>
                </c:pt>
                <c:pt idx="6">
                  <c:v>0.62</c:v>
                </c:pt>
                <c:pt idx="7">
                  <c:v>0.72</c:v>
                </c:pt>
                <c:pt idx="8">
                  <c:v>0.82</c:v>
                </c:pt>
                <c:pt idx="9">
                  <c:v>0.92</c:v>
                </c:pt>
                <c:pt idx="10">
                  <c:v>1.02</c:v>
                </c:pt>
              </c:numCache>
            </c:numRef>
          </c:cat>
          <c:val>
            <c:numRef>
              <c:f>'LM35'!$P$5:$Z$5</c:f>
              <c:numCache>
                <c:formatCode>0.000</c:formatCode>
                <c:ptCount val="11"/>
                <c:pt idx="0">
                  <c:v>0.13469760000000003</c:v>
                </c:pt>
                <c:pt idx="1">
                  <c:v>0.63534160000000006</c:v>
                </c:pt>
                <c:pt idx="2">
                  <c:v>1.1359856000000002</c:v>
                </c:pt>
                <c:pt idx="3">
                  <c:v>1.6366296000000002</c:v>
                </c:pt>
                <c:pt idx="4">
                  <c:v>2.1372736000000003</c:v>
                </c:pt>
                <c:pt idx="5">
                  <c:v>2.6379176000000006</c:v>
                </c:pt>
                <c:pt idx="6">
                  <c:v>3.1385616000000005</c:v>
                </c:pt>
                <c:pt idx="7">
                  <c:v>3.6392056000000004</c:v>
                </c:pt>
                <c:pt idx="8">
                  <c:v>4.1398495999999998</c:v>
                </c:pt>
                <c:pt idx="9">
                  <c:v>4.6404936000000001</c:v>
                </c:pt>
                <c:pt idx="10">
                  <c:v>5.1411376000000004</c:v>
                </c:pt>
              </c:numCache>
            </c:numRef>
          </c:val>
        </c:ser>
        <c:hiLowLines/>
        <c:marker val="1"/>
        <c:axId val="122317440"/>
        <c:axId val="86860928"/>
      </c:lineChart>
      <c:catAx>
        <c:axId val="122317440"/>
        <c:scaling>
          <c:orientation val="minMax"/>
        </c:scaling>
        <c:axPos val="b"/>
        <c:majorGridlines/>
        <c:minorGridlines/>
        <c:title>
          <c:tx>
            <c:strRef>
              <c:f>'LM35'!$U$23</c:f>
              <c:strCache>
                <c:ptCount val="1"/>
                <c:pt idx="0">
                  <c:v>Vin volt</c:v>
                </c:pt>
              </c:strCache>
            </c:strRef>
          </c:tx>
          <c:layout/>
          <c:txPr>
            <a:bodyPr/>
            <a:lstStyle/>
            <a:p>
              <a:pPr>
                <a:defRPr sz="1000"/>
              </a:pPr>
              <a:endParaRPr lang="da-DK"/>
            </a:p>
          </c:txPr>
        </c:title>
        <c:numFmt formatCode="General" sourceLinked="1"/>
        <c:majorTickMark val="none"/>
        <c:tickLblPos val="nextTo"/>
        <c:crossAx val="86860928"/>
        <c:crosses val="autoZero"/>
        <c:auto val="1"/>
        <c:lblAlgn val="ctr"/>
        <c:lblOffset val="100"/>
      </c:catAx>
      <c:valAx>
        <c:axId val="86860928"/>
        <c:scaling>
          <c:orientation val="minMax"/>
        </c:scaling>
        <c:axPos val="l"/>
        <c:majorGridlines/>
        <c:minorGridlines/>
        <c:title>
          <c:tx>
            <c:strRef>
              <c:f>'LM35'!$S$23</c:f>
              <c:strCache>
                <c:ptCount val="1"/>
                <c:pt idx="0">
                  <c:v>Vout volt LM358</c:v>
                </c:pt>
              </c:strCache>
            </c:strRef>
          </c:tx>
          <c:layout/>
          <c:txPr>
            <a:bodyPr/>
            <a:lstStyle/>
            <a:p>
              <a:pPr>
                <a:defRPr sz="1000"/>
              </a:pPr>
              <a:endParaRPr lang="da-DK"/>
            </a:p>
          </c:txPr>
        </c:title>
        <c:numFmt formatCode="General" sourceLinked="0"/>
        <c:tickLblPos val="nextTo"/>
        <c:txPr>
          <a:bodyPr/>
          <a:lstStyle/>
          <a:p>
            <a:pPr>
              <a:defRPr sz="1000" baseline="0"/>
            </a:pPr>
            <a:endParaRPr lang="da-DK"/>
          </a:p>
        </c:txPr>
        <c:crossAx val="12231744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r"/>
      <c:layout/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emf"/><Relationship Id="rId5" Type="http://schemas.openxmlformats.org/officeDocument/2006/relationships/image" Target="../media/image3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5</xdr:row>
      <xdr:rowOff>30480</xdr:rowOff>
    </xdr:from>
    <xdr:to>
      <xdr:col>12</xdr:col>
      <xdr:colOff>571500</xdr:colOff>
      <xdr:row>20</xdr:row>
      <xdr:rowOff>160020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30480</xdr:colOff>
      <xdr:row>5</xdr:row>
      <xdr:rowOff>30480</xdr:rowOff>
    </xdr:from>
    <xdr:to>
      <xdr:col>25</xdr:col>
      <xdr:colOff>594360</xdr:colOff>
      <xdr:row>20</xdr:row>
      <xdr:rowOff>160020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24</xdr:row>
      <xdr:rowOff>0</xdr:rowOff>
    </xdr:from>
    <xdr:to>
      <xdr:col>13</xdr:col>
      <xdr:colOff>403860</xdr:colOff>
      <xdr:row>35</xdr:row>
      <xdr:rowOff>30480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33800" y="4396740"/>
          <a:ext cx="3604260" cy="211836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6</xdr:col>
      <xdr:colOff>403860</xdr:colOff>
      <xdr:row>35</xdr:row>
      <xdr:rowOff>30480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4396740"/>
          <a:ext cx="3604260" cy="211836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13</xdr:col>
      <xdr:colOff>449580</xdr:colOff>
      <xdr:row>46</xdr:row>
      <xdr:rowOff>60960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33800" y="6484620"/>
          <a:ext cx="3649980" cy="211836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34</xdr:row>
      <xdr:rowOff>193971</xdr:rowOff>
    </xdr:from>
    <xdr:to>
      <xdr:col>6</xdr:col>
      <xdr:colOff>449580</xdr:colOff>
      <xdr:row>46</xdr:row>
      <xdr:rowOff>54040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6414662"/>
          <a:ext cx="3649980" cy="21045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0"/>
  <sheetViews>
    <sheetView tabSelected="1" zoomScale="90" zoomScaleNormal="90" workbookViewId="0">
      <selection sqref="A1:M1"/>
    </sheetView>
  </sheetViews>
  <sheetFormatPr defaultColWidth="8.85546875" defaultRowHeight="15"/>
  <cols>
    <col min="1" max="26" width="7.7109375" style="7" customWidth="1"/>
    <col min="27" max="16384" width="8.85546875" style="7"/>
  </cols>
  <sheetData>
    <row r="1" spans="1:26">
      <c r="A1" s="65" t="s">
        <v>23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  <c r="N1" s="65" t="s">
        <v>24</v>
      </c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7"/>
    </row>
    <row r="2" spans="1:26">
      <c r="A2" s="8" t="s">
        <v>1</v>
      </c>
      <c r="B2" s="9" t="s">
        <v>0</v>
      </c>
      <c r="C2" s="10">
        <v>2</v>
      </c>
      <c r="D2" s="10">
        <v>12</v>
      </c>
      <c r="E2" s="10">
        <v>22</v>
      </c>
      <c r="F2" s="10">
        <v>32</v>
      </c>
      <c r="G2" s="10">
        <v>42</v>
      </c>
      <c r="H2" s="10">
        <v>52</v>
      </c>
      <c r="I2" s="10">
        <v>62</v>
      </c>
      <c r="J2" s="10">
        <v>72</v>
      </c>
      <c r="K2" s="10">
        <v>82</v>
      </c>
      <c r="L2" s="10">
        <v>92</v>
      </c>
      <c r="M2" s="11">
        <v>102</v>
      </c>
      <c r="N2" s="8" t="s">
        <v>1</v>
      </c>
      <c r="O2" s="9" t="s">
        <v>0</v>
      </c>
      <c r="P2" s="54">
        <v>2</v>
      </c>
      <c r="Q2" s="54">
        <v>12</v>
      </c>
      <c r="R2" s="54">
        <v>22</v>
      </c>
      <c r="S2" s="54">
        <v>32</v>
      </c>
      <c r="T2" s="54">
        <v>42</v>
      </c>
      <c r="U2" s="54">
        <v>52</v>
      </c>
      <c r="V2" s="54">
        <v>62</v>
      </c>
      <c r="W2" s="54">
        <v>72</v>
      </c>
      <c r="X2" s="54">
        <v>82</v>
      </c>
      <c r="Y2" s="54">
        <v>92</v>
      </c>
      <c r="Z2" s="55">
        <v>102</v>
      </c>
    </row>
    <row r="3" spans="1:26">
      <c r="A3" s="68" t="s">
        <v>21</v>
      </c>
      <c r="B3" s="9" t="s">
        <v>18</v>
      </c>
      <c r="C3" s="12">
        <f>(+C2*10)/1000</f>
        <v>0.02</v>
      </c>
      <c r="D3" s="13">
        <f t="shared" ref="D3:M3" si="0">(+D2*10)/1000</f>
        <v>0.12</v>
      </c>
      <c r="E3" s="13">
        <f t="shared" si="0"/>
        <v>0.22</v>
      </c>
      <c r="F3" s="13">
        <f t="shared" si="0"/>
        <v>0.32</v>
      </c>
      <c r="G3" s="13">
        <f t="shared" si="0"/>
        <v>0.42</v>
      </c>
      <c r="H3" s="13">
        <f t="shared" si="0"/>
        <v>0.52</v>
      </c>
      <c r="I3" s="13">
        <f t="shared" si="0"/>
        <v>0.62</v>
      </c>
      <c r="J3" s="13">
        <f t="shared" si="0"/>
        <v>0.72</v>
      </c>
      <c r="K3" s="13">
        <f t="shared" si="0"/>
        <v>0.82</v>
      </c>
      <c r="L3" s="13">
        <f t="shared" si="0"/>
        <v>0.92</v>
      </c>
      <c r="M3" s="14">
        <f t="shared" si="0"/>
        <v>1.02</v>
      </c>
      <c r="N3" s="68" t="s">
        <v>21</v>
      </c>
      <c r="O3" s="9" t="s">
        <v>18</v>
      </c>
      <c r="P3" s="12">
        <f>(+P2*10)/1000</f>
        <v>0.02</v>
      </c>
      <c r="Q3" s="13">
        <f t="shared" ref="Q3:Z3" si="1">(+Q2*10)/1000</f>
        <v>0.12</v>
      </c>
      <c r="R3" s="13">
        <f t="shared" si="1"/>
        <v>0.22</v>
      </c>
      <c r="S3" s="13">
        <f t="shared" si="1"/>
        <v>0.32</v>
      </c>
      <c r="T3" s="13">
        <f t="shared" si="1"/>
        <v>0.42</v>
      </c>
      <c r="U3" s="13">
        <f t="shared" si="1"/>
        <v>0.52</v>
      </c>
      <c r="V3" s="13">
        <f t="shared" si="1"/>
        <v>0.62</v>
      </c>
      <c r="W3" s="13">
        <f t="shared" si="1"/>
        <v>0.72</v>
      </c>
      <c r="X3" s="13">
        <f t="shared" si="1"/>
        <v>0.82</v>
      </c>
      <c r="Y3" s="13">
        <f t="shared" si="1"/>
        <v>0.92</v>
      </c>
      <c r="Z3" s="14">
        <f t="shared" si="1"/>
        <v>1.02</v>
      </c>
    </row>
    <row r="4" spans="1:26">
      <c r="A4" s="68"/>
      <c r="B4" s="15" t="s">
        <v>27</v>
      </c>
      <c r="C4" s="16">
        <v>1.5820000000000001E-2</v>
      </c>
      <c r="D4" s="15">
        <v>0.25119999999999998</v>
      </c>
      <c r="E4" s="15">
        <v>0.80249999999999999</v>
      </c>
      <c r="F4" s="15">
        <v>1.3540000000000001</v>
      </c>
      <c r="G4" s="15">
        <v>1.905</v>
      </c>
      <c r="H4" s="15">
        <v>2.4569999999999999</v>
      </c>
      <c r="I4" s="15">
        <v>3.008</v>
      </c>
      <c r="J4" s="15">
        <v>3.56</v>
      </c>
      <c r="K4" s="15">
        <v>4.1109999999999998</v>
      </c>
      <c r="L4" s="15">
        <v>4.6619999999999999</v>
      </c>
      <c r="M4" s="17">
        <v>5.1150000000000002</v>
      </c>
      <c r="N4" s="68"/>
      <c r="O4" s="15" t="s">
        <v>27</v>
      </c>
      <c r="P4" s="18">
        <f t="shared" ref="P4:Z4" si="2">($X$28*P3)-$X$29</f>
        <v>0.18814720000000001</v>
      </c>
      <c r="Q4" s="18">
        <f t="shared" si="2"/>
        <v>0.69806520000000005</v>
      </c>
      <c r="R4" s="18">
        <f t="shared" si="2"/>
        <v>1.2079832000000001</v>
      </c>
      <c r="S4" s="18">
        <f t="shared" si="2"/>
        <v>1.7179012</v>
      </c>
      <c r="T4" s="18">
        <f t="shared" si="2"/>
        <v>2.2278191999999999</v>
      </c>
      <c r="U4" s="18">
        <f t="shared" si="2"/>
        <v>2.7377372000000002</v>
      </c>
      <c r="V4" s="18">
        <f t="shared" si="2"/>
        <v>3.2476552000000001</v>
      </c>
      <c r="W4" s="18">
        <f t="shared" si="2"/>
        <v>3.7575731999999999</v>
      </c>
      <c r="X4" s="18">
        <f t="shared" si="2"/>
        <v>4.2674912000000003</v>
      </c>
      <c r="Y4" s="18">
        <f t="shared" si="2"/>
        <v>4.7774092000000001</v>
      </c>
      <c r="Z4" s="19">
        <f t="shared" si="2"/>
        <v>5.2873272000000009</v>
      </c>
    </row>
    <row r="5" spans="1:26" ht="15.75" thickBot="1">
      <c r="A5" s="69"/>
      <c r="B5" s="20" t="s">
        <v>28</v>
      </c>
      <c r="C5" s="21">
        <v>6.5559999999999993E-2</v>
      </c>
      <c r="D5" s="21">
        <v>0.54069999999999996</v>
      </c>
      <c r="E5" s="20">
        <v>1.054</v>
      </c>
      <c r="F5" s="20">
        <v>1.5680000000000001</v>
      </c>
      <c r="G5" s="20">
        <v>2.0819999999999999</v>
      </c>
      <c r="H5" s="20">
        <v>2.5960000000000001</v>
      </c>
      <c r="I5" s="20">
        <v>3.11</v>
      </c>
      <c r="J5" s="20">
        <v>3.6240000000000001</v>
      </c>
      <c r="K5" s="20">
        <v>4.1369999999999996</v>
      </c>
      <c r="L5" s="20">
        <v>4.6509999999999998</v>
      </c>
      <c r="M5" s="22">
        <v>5.0720000000000001</v>
      </c>
      <c r="N5" s="69"/>
      <c r="O5" s="20" t="s">
        <v>28</v>
      </c>
      <c r="P5" s="23">
        <f t="shared" ref="P5:Z5" si="3">($X$40*P3)-$X$41</f>
        <v>0.13469760000000003</v>
      </c>
      <c r="Q5" s="23">
        <f t="shared" si="3"/>
        <v>0.63534160000000006</v>
      </c>
      <c r="R5" s="23">
        <f t="shared" si="3"/>
        <v>1.1359856000000002</v>
      </c>
      <c r="S5" s="23">
        <f t="shared" si="3"/>
        <v>1.6366296000000002</v>
      </c>
      <c r="T5" s="23">
        <f t="shared" si="3"/>
        <v>2.1372736000000003</v>
      </c>
      <c r="U5" s="23">
        <f t="shared" si="3"/>
        <v>2.6379176000000006</v>
      </c>
      <c r="V5" s="23">
        <f t="shared" si="3"/>
        <v>3.1385616000000005</v>
      </c>
      <c r="W5" s="23">
        <f t="shared" si="3"/>
        <v>3.6392056000000004</v>
      </c>
      <c r="X5" s="23">
        <f t="shared" si="3"/>
        <v>4.1398495999999998</v>
      </c>
      <c r="Y5" s="23">
        <f t="shared" si="3"/>
        <v>4.6404936000000001</v>
      </c>
      <c r="Z5" s="24">
        <f t="shared" si="3"/>
        <v>5.1411376000000004</v>
      </c>
    </row>
    <row r="6" spans="1:26">
      <c r="A6" s="25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1"/>
    </row>
    <row r="7" spans="1:26">
      <c r="A7" s="25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1"/>
    </row>
    <row r="8" spans="1:26">
      <c r="A8" s="25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/>
    </row>
    <row r="9" spans="1:26">
      <c r="A9" s="25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</row>
    <row r="10" spans="1:26">
      <c r="A10" s="2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</row>
    <row r="11" spans="1:26">
      <c r="A11" s="25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</row>
    <row r="12" spans="1:26">
      <c r="A12" s="25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1"/>
    </row>
    <row r="13" spans="1:26">
      <c r="A13" s="25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</row>
    <row r="14" spans="1:26">
      <c r="A14" s="25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</row>
    <row r="15" spans="1:26">
      <c r="A15" s="25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1"/>
    </row>
    <row r="16" spans="1:26">
      <c r="A16" s="2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1"/>
    </row>
    <row r="17" spans="1:26">
      <c r="A17" s="25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</row>
    <row r="18" spans="1:26">
      <c r="A18" s="25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1"/>
    </row>
    <row r="19" spans="1:26">
      <c r="A19" s="25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5"/>
      <c r="N19" s="15"/>
      <c r="O19" s="15"/>
      <c r="P19" s="15"/>
      <c r="Q19" s="10"/>
      <c r="R19" s="10"/>
      <c r="S19" s="10"/>
      <c r="T19" s="10"/>
      <c r="U19" s="10"/>
      <c r="V19" s="10"/>
      <c r="W19" s="10"/>
      <c r="X19" s="10"/>
      <c r="Y19" s="10"/>
      <c r="Z19" s="11"/>
    </row>
    <row r="20" spans="1:26">
      <c r="A20" s="25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1"/>
    </row>
    <row r="21" spans="1:26">
      <c r="A21" s="25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1"/>
    </row>
    <row r="22" spans="1:26">
      <c r="A22" s="70" t="s">
        <v>25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 t="s">
        <v>25</v>
      </c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2"/>
    </row>
    <row r="23" spans="1:26">
      <c r="A23" s="25"/>
      <c r="B23" s="26" t="s">
        <v>26</v>
      </c>
      <c r="C23" s="27"/>
      <c r="D23" s="26"/>
      <c r="E23" s="10"/>
      <c r="F23" s="10"/>
      <c r="G23" s="71" t="s">
        <v>19</v>
      </c>
      <c r="H23" s="71"/>
      <c r="I23" s="71" t="s">
        <v>20</v>
      </c>
      <c r="J23" s="71"/>
      <c r="K23" s="10"/>
      <c r="L23" s="71" t="s">
        <v>2</v>
      </c>
      <c r="M23" s="71"/>
      <c r="N23" s="71"/>
      <c r="O23" s="71"/>
      <c r="P23" s="71" t="s">
        <v>11</v>
      </c>
      <c r="Q23" s="71"/>
      <c r="R23" s="71"/>
      <c r="S23" s="71" t="s">
        <v>19</v>
      </c>
      <c r="T23" s="71"/>
      <c r="U23" s="71" t="s">
        <v>20</v>
      </c>
      <c r="V23" s="71"/>
      <c r="W23" s="10"/>
      <c r="X23" s="10"/>
      <c r="Y23" s="10"/>
      <c r="Z23" s="11"/>
    </row>
    <row r="24" spans="1:26">
      <c r="A24" s="25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</row>
    <row r="25" spans="1:26" ht="15.75">
      <c r="A25" s="25"/>
      <c r="B25" s="10"/>
      <c r="C25" s="62" t="s">
        <v>27</v>
      </c>
      <c r="D25" s="62"/>
      <c r="E25" s="62"/>
      <c r="F25" s="10"/>
      <c r="G25" s="10"/>
      <c r="H25" s="10"/>
      <c r="I25" s="62" t="s">
        <v>27</v>
      </c>
      <c r="J25" s="62"/>
      <c r="K25" s="62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1"/>
    </row>
    <row r="26" spans="1:26" ht="16.5" thickBot="1">
      <c r="A26" s="25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64" t="str">
        <f>+I25</f>
        <v>Circuit 1</v>
      </c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11"/>
    </row>
    <row r="27" spans="1:26">
      <c r="A27" s="25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28" t="s">
        <v>27</v>
      </c>
      <c r="P27" s="1" t="s">
        <v>9</v>
      </c>
      <c r="Q27" s="29"/>
      <c r="R27" s="29" t="s">
        <v>15</v>
      </c>
      <c r="S27" s="1"/>
      <c r="T27" s="29" t="s">
        <v>16</v>
      </c>
      <c r="U27" s="29"/>
      <c r="V27" s="29"/>
      <c r="W27" s="29"/>
      <c r="X27" s="29"/>
      <c r="Y27" s="30"/>
      <c r="Z27" s="11"/>
    </row>
    <row r="28" spans="1:26">
      <c r="A28" s="25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1" t="s">
        <v>4</v>
      </c>
      <c r="P28" s="52">
        <v>20</v>
      </c>
      <c r="Q28" s="60" t="s">
        <v>13</v>
      </c>
      <c r="R28" s="60"/>
      <c r="S28" s="60"/>
      <c r="T28" s="2" t="s">
        <v>14</v>
      </c>
      <c r="U28" s="15"/>
      <c r="V28" s="15"/>
      <c r="W28" s="15"/>
      <c r="X28" s="32">
        <f>(M4-C4)/(M3-C3)</f>
        <v>5.0991800000000005</v>
      </c>
      <c r="Y28" s="17"/>
      <c r="Z28" s="11"/>
    </row>
    <row r="29" spans="1:26">
      <c r="A29" s="25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31" t="s">
        <v>5</v>
      </c>
      <c r="P29" s="52">
        <v>510</v>
      </c>
      <c r="Q29" s="60" t="s">
        <v>12</v>
      </c>
      <c r="R29" s="60"/>
      <c r="S29" s="60"/>
      <c r="T29" s="3" t="s">
        <v>10</v>
      </c>
      <c r="U29" s="15"/>
      <c r="V29" s="15"/>
      <c r="W29" s="15"/>
      <c r="X29" s="33">
        <f>C4-(X28*C3)</f>
        <v>-8.6163600000000007E-2</v>
      </c>
      <c r="Y29" s="17"/>
      <c r="Z29" s="11"/>
    </row>
    <row r="30" spans="1:26">
      <c r="A30" s="25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1" t="s">
        <v>6</v>
      </c>
      <c r="P30" s="52">
        <v>3.9</v>
      </c>
      <c r="Q30" s="60" t="s">
        <v>17</v>
      </c>
      <c r="R30" s="60"/>
      <c r="S30" s="60"/>
      <c r="T30" s="18">
        <f>($X$28*C3)-$X$29</f>
        <v>0.18814720000000001</v>
      </c>
      <c r="U30" s="15"/>
      <c r="V30" s="15"/>
      <c r="W30" s="15"/>
      <c r="X30" s="15"/>
      <c r="Y30" s="17"/>
      <c r="Z30" s="11"/>
    </row>
    <row r="31" spans="1:26">
      <c r="A31" s="25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31" t="s">
        <v>7</v>
      </c>
      <c r="P31" s="52">
        <v>36</v>
      </c>
      <c r="Q31" s="15"/>
      <c r="R31" s="15"/>
      <c r="S31" s="15"/>
      <c r="T31" s="15"/>
      <c r="U31" s="15"/>
      <c r="V31" s="15"/>
      <c r="W31" s="15"/>
      <c r="X31" s="15"/>
      <c r="Y31" s="17"/>
      <c r="Z31" s="11"/>
    </row>
    <row r="32" spans="1:26" ht="15.75" thickBot="1">
      <c r="A32" s="25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34"/>
      <c r="N32" s="34"/>
      <c r="O32" s="35" t="s">
        <v>8</v>
      </c>
      <c r="P32" s="53">
        <v>180</v>
      </c>
      <c r="Q32" s="36"/>
      <c r="R32" s="36"/>
      <c r="S32" s="36"/>
      <c r="T32" s="36"/>
      <c r="U32" s="36"/>
      <c r="V32" s="36"/>
      <c r="W32" s="36"/>
      <c r="X32" s="36"/>
      <c r="Y32" s="37"/>
      <c r="Z32" s="11"/>
    </row>
    <row r="33" spans="1:26">
      <c r="A33" s="25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38" t="s">
        <v>29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1"/>
    </row>
    <row r="34" spans="1:26" ht="15.75">
      <c r="A34" s="25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38" t="s">
        <v>31</v>
      </c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1"/>
    </row>
    <row r="35" spans="1:26" ht="15.75">
      <c r="A35" s="25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39" t="s">
        <v>32</v>
      </c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1"/>
    </row>
    <row r="36" spans="1:26">
      <c r="A36" s="15" t="s">
        <v>3</v>
      </c>
      <c r="B36" s="27"/>
      <c r="C36" s="10"/>
      <c r="D36" s="10"/>
      <c r="E36" s="10"/>
      <c r="F36" s="10"/>
      <c r="G36" s="40">
        <f>1+(P32/(P30+P31))</f>
        <v>5.511278195488722</v>
      </c>
      <c r="H36" s="10"/>
      <c r="I36" s="10"/>
      <c r="J36" s="10"/>
      <c r="K36" s="10"/>
      <c r="L36" s="10"/>
      <c r="M36" s="10"/>
      <c r="N36" s="10"/>
      <c r="O36" s="38" t="s">
        <v>30</v>
      </c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1"/>
    </row>
    <row r="37" spans="1:26" ht="15.75">
      <c r="A37" s="25"/>
      <c r="B37" s="10"/>
      <c r="C37" s="63" t="s">
        <v>28</v>
      </c>
      <c r="D37" s="63"/>
      <c r="E37" s="63"/>
      <c r="F37" s="10"/>
      <c r="G37" s="10"/>
      <c r="H37" s="10"/>
      <c r="I37" s="63" t="s">
        <v>28</v>
      </c>
      <c r="J37" s="63"/>
      <c r="K37" s="63"/>
      <c r="L37" s="10"/>
      <c r="M37" s="10"/>
      <c r="N37" s="10"/>
      <c r="O37" s="10" t="s">
        <v>33</v>
      </c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1"/>
    </row>
    <row r="38" spans="1:26" ht="16.5" thickBot="1">
      <c r="A38" s="2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59" t="str">
        <f>+I37</f>
        <v>Circuit 2</v>
      </c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11"/>
    </row>
    <row r="39" spans="1:26">
      <c r="A39" s="25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41" t="s">
        <v>28</v>
      </c>
      <c r="P39" s="4" t="s">
        <v>9</v>
      </c>
      <c r="Q39" s="42"/>
      <c r="R39" s="42" t="s">
        <v>15</v>
      </c>
      <c r="S39" s="4"/>
      <c r="T39" s="42" t="s">
        <v>16</v>
      </c>
      <c r="U39" s="42"/>
      <c r="V39" s="42"/>
      <c r="W39" s="42"/>
      <c r="X39" s="42"/>
      <c r="Y39" s="43"/>
      <c r="Z39" s="11"/>
    </row>
    <row r="40" spans="1:26">
      <c r="A40" s="25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44" t="s">
        <v>35</v>
      </c>
      <c r="P40" s="52">
        <v>20</v>
      </c>
      <c r="Q40" s="61" t="s">
        <v>13</v>
      </c>
      <c r="R40" s="61"/>
      <c r="S40" s="61"/>
      <c r="T40" s="5" t="s">
        <v>14</v>
      </c>
      <c r="U40" s="34"/>
      <c r="V40" s="34"/>
      <c r="W40" s="34"/>
      <c r="X40" s="45">
        <f>(M5-C5)/(M3-C3)</f>
        <v>5.0064400000000004</v>
      </c>
      <c r="Y40" s="46"/>
      <c r="Z40" s="11"/>
    </row>
    <row r="41" spans="1:26">
      <c r="A41" s="25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44" t="s">
        <v>36</v>
      </c>
      <c r="P41" s="52">
        <v>2800</v>
      </c>
      <c r="Q41" s="61" t="s">
        <v>12</v>
      </c>
      <c r="R41" s="61"/>
      <c r="S41" s="61"/>
      <c r="T41" s="6" t="s">
        <v>10</v>
      </c>
      <c r="U41" s="34"/>
      <c r="V41" s="34"/>
      <c r="W41" s="34"/>
      <c r="X41" s="47">
        <f>C5-(X40*C3)</f>
        <v>-3.4568800000000025E-2</v>
      </c>
      <c r="Y41" s="46"/>
      <c r="Z41" s="11"/>
    </row>
    <row r="42" spans="1:26">
      <c r="A42" s="25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44" t="s">
        <v>37</v>
      </c>
      <c r="P42" s="52">
        <v>4.3</v>
      </c>
      <c r="Q42" s="61" t="s">
        <v>17</v>
      </c>
      <c r="R42" s="61"/>
      <c r="S42" s="61"/>
      <c r="T42" s="48">
        <f>($X$40*C3)-$X$41</f>
        <v>0.13469760000000003</v>
      </c>
      <c r="U42" s="34"/>
      <c r="V42" s="34"/>
      <c r="W42" s="34"/>
      <c r="X42" s="34"/>
      <c r="Y42" s="46"/>
      <c r="Z42" s="11"/>
    </row>
    <row r="43" spans="1:26">
      <c r="A43" s="25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44" t="s">
        <v>38</v>
      </c>
      <c r="P43" s="52">
        <v>39.200000000000003</v>
      </c>
      <c r="Q43" s="34"/>
      <c r="R43" s="34"/>
      <c r="S43" s="34"/>
      <c r="T43" s="34"/>
      <c r="U43" s="34"/>
      <c r="V43" s="34"/>
      <c r="W43" s="34"/>
      <c r="X43" s="34"/>
      <c r="Y43" s="46"/>
      <c r="Z43" s="11"/>
    </row>
    <row r="44" spans="1:26" ht="15.75" thickBot="1">
      <c r="A44" s="25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49" t="s">
        <v>39</v>
      </c>
      <c r="P44" s="53">
        <v>180</v>
      </c>
      <c r="Q44" s="20"/>
      <c r="R44" s="20"/>
      <c r="S44" s="20"/>
      <c r="T44" s="20"/>
      <c r="U44" s="20"/>
      <c r="V44" s="20"/>
      <c r="W44" s="20"/>
      <c r="X44" s="20"/>
      <c r="Y44" s="22"/>
      <c r="Z44" s="11"/>
    </row>
    <row r="45" spans="1:26">
      <c r="A45" s="25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1"/>
    </row>
    <row r="46" spans="1:26">
      <c r="A46" s="25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1"/>
    </row>
    <row r="47" spans="1:26">
      <c r="A47" s="25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1"/>
    </row>
    <row r="48" spans="1:26">
      <c r="A48" s="34" t="s">
        <v>22</v>
      </c>
      <c r="B48" s="27"/>
      <c r="C48" s="10"/>
      <c r="D48" s="10"/>
      <c r="E48" s="10"/>
      <c r="F48" s="10"/>
      <c r="G48" s="50">
        <f>1+(P44/(P42+P43))</f>
        <v>5.1379310344827589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1"/>
    </row>
    <row r="49" spans="1:26">
      <c r="A49" s="25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1"/>
    </row>
    <row r="50" spans="1:26" ht="15.75" thickBot="1">
      <c r="A50" s="56" t="s">
        <v>34</v>
      </c>
      <c r="B50" s="57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7" t="s">
        <v>40</v>
      </c>
      <c r="Z50" s="58"/>
    </row>
  </sheetData>
  <mergeCells count="26">
    <mergeCell ref="A1:M1"/>
    <mergeCell ref="A3:A5"/>
    <mergeCell ref="A22:M22"/>
    <mergeCell ref="N22:Z22"/>
    <mergeCell ref="G23:H23"/>
    <mergeCell ref="I23:J23"/>
    <mergeCell ref="P23:R23"/>
    <mergeCell ref="N3:N5"/>
    <mergeCell ref="N1:Z1"/>
    <mergeCell ref="S23:T23"/>
    <mergeCell ref="U23:V23"/>
    <mergeCell ref="L23:O23"/>
    <mergeCell ref="C25:E25"/>
    <mergeCell ref="I25:K25"/>
    <mergeCell ref="C37:E37"/>
    <mergeCell ref="I37:K37"/>
    <mergeCell ref="O26:Y26"/>
    <mergeCell ref="A50:B50"/>
    <mergeCell ref="Y50:Z50"/>
    <mergeCell ref="O38:Y38"/>
    <mergeCell ref="Q28:S28"/>
    <mergeCell ref="Q29:S29"/>
    <mergeCell ref="Q30:S30"/>
    <mergeCell ref="Q42:S42"/>
    <mergeCell ref="Q40:S40"/>
    <mergeCell ref="Q41:S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LM35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Walter</dc:creator>
  <cp:lastModifiedBy>Walter</cp:lastModifiedBy>
  <dcterms:created xsi:type="dcterms:W3CDTF">2014-03-27T07:41:40Z</dcterms:created>
  <dcterms:modified xsi:type="dcterms:W3CDTF">2018-09-20T07:49:12Z</dcterms:modified>
</cp:coreProperties>
</file>